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7" activeTab="0"/>
  </bookViews>
  <sheets>
    <sheet name="MNK" sheetId="1" r:id="rId1"/>
    <sheet name="MNK_przykład" sheetId="2" r:id="rId2"/>
  </sheets>
  <definedNames/>
  <calcPr fullCalcOnLoad="1"/>
</workbook>
</file>

<file path=xl/sharedStrings.xml><?xml version="1.0" encoding="utf-8"?>
<sst xmlns="http://schemas.openxmlformats.org/spreadsheetml/2006/main" count="51" uniqueCount="30">
  <si>
    <r>
      <t xml:space="preserve">                               ARKUSZ DO WYZNACZANIA PARAMETRÓW PROSTEJ APROSYMUJĄCEJ METODĄ NAJMNIEJSZYCH KWADRATÓW 
</t>
    </r>
    <r>
      <rPr>
        <sz val="10"/>
        <rFont val="Arial"/>
        <family val="2"/>
      </rPr>
      <t xml:space="preserve">W kolumnach B i C należy wpisać współrzędne </t>
    </r>
    <r>
      <rPr>
        <i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par wartości zmierzonych</t>
    </r>
    <r>
      <rPr>
        <sz val="10"/>
        <rFont val="Arial"/>
        <family val="2"/>
      </rPr>
      <t xml:space="preserve">. </t>
    </r>
    <r>
      <rPr>
        <sz val="10"/>
        <color indexed="8"/>
        <rFont val="Arial"/>
        <family val="2"/>
      </rPr>
      <t xml:space="preserve">Każda z tych par to współrzędne </t>
    </r>
    <r>
      <rPr>
        <i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i </t>
    </r>
    <r>
      <rPr>
        <i/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 punktów na wykresie. </t>
    </r>
    <r>
      <rPr>
        <sz val="10"/>
        <rFont val="Arial"/>
        <family val="2"/>
      </rPr>
      <t xml:space="preserve">Gdy mamy większą ilość danych, tzn.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&gt; 20: a) dodajemy nowe wiersze </t>
    </r>
    <r>
      <rPr>
        <sz val="10"/>
        <color indexed="8"/>
        <rFont val="Arial"/>
        <family val="2"/>
      </rPr>
      <t>pomiędzy wierszem o Lp = 20</t>
    </r>
    <r>
      <rPr>
        <sz val="10"/>
        <rFont val="Arial"/>
        <family val="2"/>
      </rPr>
      <t xml:space="preserve"> a SUMĄ, b) wypełniamy nowe komórki instrukcjami obliczania ich zawartości przez przeciągnięcie na nie zaznaczonego wiersza o Lp = 20. Gdy punktów jest mniej (3  </t>
    </r>
    <r>
      <rPr>
        <sz val="10"/>
        <rFont val="Arial"/>
        <family val="2"/>
      </rPr>
      <t>≤</t>
    </r>
    <r>
      <rPr>
        <sz val="10"/>
        <rFont val="Arial"/>
        <family val="2"/>
      </rPr>
      <t xml:space="preserve"> N &lt; 20), usunąć dane z najniższych wierszy zaczynając od Lp = 20.  Do </t>
    </r>
    <r>
      <rPr>
        <sz val="10"/>
        <color indexed="8"/>
        <rFont val="Arial"/>
        <family val="2"/>
      </rPr>
      <t xml:space="preserve">komórki G6 wpisać wartość </t>
    </r>
    <r>
      <rPr>
        <i/>
        <sz val="10"/>
        <color indexed="8"/>
        <rFont val="Arial"/>
        <family val="2"/>
      </rPr>
      <t xml:space="preserve">N. </t>
    </r>
    <r>
      <rPr>
        <sz val="10"/>
        <color indexed="8"/>
        <rFont val="Arial"/>
        <family val="2"/>
      </rPr>
      <t xml:space="preserve">Arkusz obliczy i wypisze parametry </t>
    </r>
    <r>
      <rPr>
        <i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i </t>
    </r>
    <r>
      <rPr>
        <i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prostej o równaniu </t>
    </r>
    <r>
      <rPr>
        <i/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 = </t>
    </r>
    <r>
      <rPr>
        <i/>
        <sz val="10"/>
        <color indexed="8"/>
        <rFont val="Arial"/>
        <family val="2"/>
      </rPr>
      <t>ax</t>
    </r>
    <r>
      <rPr>
        <sz val="10"/>
        <color indexed="8"/>
        <rFont val="Arial"/>
        <family val="2"/>
      </rPr>
      <t xml:space="preserve"> + </t>
    </r>
    <r>
      <rPr>
        <i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aproksymującej dane pomiarowe, poda współczynnik determinacji </t>
    </r>
    <r>
      <rPr>
        <i/>
        <sz val="10"/>
        <color indexed="8"/>
        <rFont val="Arial"/>
        <family val="2"/>
      </rPr>
      <t>R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takiej aproksymacji oraz narysuje wykres.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Odchylenie maksymalne  parametrów </t>
    </r>
    <r>
      <rPr>
        <i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i </t>
    </r>
    <r>
      <rPr>
        <i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podane jest w k</t>
    </r>
    <r>
      <rPr>
        <sz val="10"/>
        <rFont val="Arial"/>
        <family val="2"/>
      </rPr>
      <t xml:space="preserve">omórkach O8 i P8 jako trzykrotność odchylenia standardowego (komórki </t>
    </r>
    <r>
      <rPr>
        <sz val="10"/>
        <color indexed="8"/>
        <rFont val="Arial"/>
        <family val="2"/>
      </rPr>
      <t>O6 i P6</t>
    </r>
    <r>
      <rPr>
        <sz val="10"/>
        <rFont val="Arial"/>
        <family val="2"/>
      </rPr>
      <t xml:space="preserve">).  Parametry arkusza, tj. format strony, </t>
    </r>
    <r>
      <rPr>
        <sz val="10"/>
        <color indexed="8"/>
        <rFont val="Arial"/>
        <family val="2"/>
      </rPr>
      <t xml:space="preserve">szerokość kolumn, </t>
    </r>
    <r>
      <rPr>
        <sz val="10"/>
        <rFont val="Arial"/>
        <family val="2"/>
      </rPr>
      <t>rozmiar czcionek i format liczb, zostały wybrane tak, aby był możliwy wydruk tego arkusza na jednej stronie kartki formatu A4. Dla swoich danych z</t>
    </r>
    <r>
      <rPr>
        <sz val="10"/>
        <color indexed="8"/>
        <rFont val="Arial"/>
        <family val="2"/>
      </rPr>
      <t>aleca się w pierwszej kolejności wybranie dogodnego formatu liczb w zapisie dziesiętnym lub wykładniczym z rozsądną liczbą cyfr a potem, jeśli wydruk nie mieści się na A4, modyfikację parametrów arkusza.</t>
    </r>
  </si>
  <si>
    <t>Lp.</t>
  </si>
  <si>
    <t>x</t>
  </si>
  <si>
    <t>y</t>
  </si>
  <si>
    <r>
      <t>x</t>
    </r>
    <r>
      <rPr>
        <vertAlign val="superscript"/>
        <sz val="13"/>
        <color indexed="60"/>
        <rFont val="Arial"/>
        <family val="2"/>
      </rPr>
      <t>2</t>
    </r>
  </si>
  <si>
    <t>x*y</t>
  </si>
  <si>
    <r>
      <t>y</t>
    </r>
    <r>
      <rPr>
        <i/>
        <vertAlign val="superscript"/>
        <sz val="13"/>
        <color indexed="60"/>
        <rFont val="Arial"/>
        <family val="2"/>
      </rPr>
      <t>2</t>
    </r>
  </si>
  <si>
    <t>N</t>
  </si>
  <si>
    <t>W</t>
  </si>
  <si>
    <r>
      <t>W</t>
    </r>
    <r>
      <rPr>
        <vertAlign val="subscript"/>
        <sz val="13"/>
        <color indexed="60"/>
        <rFont val="Arial"/>
        <family val="2"/>
      </rPr>
      <t>a</t>
    </r>
  </si>
  <si>
    <r>
      <t>W</t>
    </r>
    <r>
      <rPr>
        <vertAlign val="subscript"/>
        <sz val="13"/>
        <color indexed="60"/>
        <rFont val="Arial"/>
        <family val="2"/>
      </rPr>
      <t>b</t>
    </r>
  </si>
  <si>
    <t xml:space="preserve">a </t>
  </si>
  <si>
    <t xml:space="preserve">b  </t>
  </si>
  <si>
    <t>y'</t>
  </si>
  <si>
    <r>
      <t>(y'-y)</t>
    </r>
    <r>
      <rPr>
        <i/>
        <vertAlign val="superscript"/>
        <sz val="13"/>
        <color indexed="60"/>
        <rFont val="Arial"/>
        <family val="2"/>
      </rPr>
      <t>2</t>
    </r>
  </si>
  <si>
    <r>
      <t>s</t>
    </r>
    <r>
      <rPr>
        <vertAlign val="subscript"/>
        <sz val="13"/>
        <color indexed="60"/>
        <rFont val="Arial"/>
        <family val="2"/>
      </rPr>
      <t>a</t>
    </r>
    <r>
      <rPr>
        <sz val="13"/>
        <color indexed="60"/>
        <rFont val="Arial"/>
        <family val="2"/>
      </rPr>
      <t xml:space="preserve"> </t>
    </r>
  </si>
  <si>
    <r>
      <t>s</t>
    </r>
    <r>
      <rPr>
        <vertAlign val="subscript"/>
        <sz val="13"/>
        <color indexed="60"/>
        <rFont val="Arial"/>
        <family val="2"/>
      </rPr>
      <t>b</t>
    </r>
    <r>
      <rPr>
        <sz val="13"/>
        <color indexed="60"/>
        <rFont val="Arial"/>
        <family val="2"/>
      </rPr>
      <t xml:space="preserve"> </t>
    </r>
  </si>
  <si>
    <r>
      <t xml:space="preserve">y' </t>
    </r>
    <r>
      <rPr>
        <i/>
        <vertAlign val="superscript"/>
        <sz val="13"/>
        <color indexed="60"/>
        <rFont val="Arial"/>
        <family val="2"/>
      </rPr>
      <t>2</t>
    </r>
  </si>
  <si>
    <t>yśr=</t>
  </si>
  <si>
    <r>
      <t>R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 xml:space="preserve">= </t>
    </r>
  </si>
  <si>
    <r>
      <t>D</t>
    </r>
    <r>
      <rPr>
        <sz val="13"/>
        <color indexed="60"/>
        <rFont val="Arial"/>
        <family val="2"/>
      </rPr>
      <t xml:space="preserve">a </t>
    </r>
  </si>
  <si>
    <r>
      <t>D</t>
    </r>
    <r>
      <rPr>
        <sz val="13"/>
        <color indexed="60"/>
        <rFont val="Arial"/>
        <family val="2"/>
      </rPr>
      <t xml:space="preserve">b </t>
    </r>
  </si>
  <si>
    <t xml:space="preserve">← </t>
  </si>
  <si>
    <t>SUMA</t>
  </si>
  <si>
    <t xml:space="preserve"> →</t>
  </si>
  <si>
    <r>
      <t>a</t>
    </r>
    <r>
      <rPr>
        <sz val="10.5"/>
        <color indexed="60"/>
        <rFont val="Arial"/>
        <family val="2"/>
      </rPr>
      <t xml:space="preserve"> [deg]</t>
    </r>
  </si>
  <si>
    <t>M [Nm]</t>
  </si>
  <si>
    <t>D [Nm/deg]</t>
  </si>
  <si>
    <r>
      <t>D</t>
    </r>
    <r>
      <rPr>
        <sz val="10.5"/>
        <color indexed="60"/>
        <rFont val="Arial"/>
        <family val="2"/>
      </rPr>
      <t>D [Nm/deg]</t>
    </r>
  </si>
  <si>
    <r>
      <t>Rys.</t>
    </r>
    <r>
      <rPr>
        <sz val="11"/>
        <rFont val="Arial"/>
        <family val="2"/>
      </rPr>
      <t xml:space="preserve"> Wykres wartości skrętnego momentu siły </t>
    </r>
    <r>
      <rPr>
        <i/>
        <sz val="11"/>
        <rFont val="Arial"/>
        <family val="2"/>
      </rPr>
      <t xml:space="preserve">M </t>
    </r>
    <r>
      <rPr>
        <sz val="11"/>
        <rFont val="Arial"/>
        <family val="2"/>
      </rPr>
      <t xml:space="preserve">potrzebnego do skręcenia pręta mosiężnego o dany kąt </t>
    </r>
    <r>
      <rPr>
        <sz val="11"/>
        <rFont val="Symbol"/>
        <family val="1"/>
      </rPr>
      <t>a</t>
    </r>
    <r>
      <rPr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</si>
</sst>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"/>
    <numFmt numFmtId="167" formatCode="0"/>
    <numFmt numFmtId="168" formatCode="0.000"/>
    <numFmt numFmtId="169" formatCode="0.00E+0"/>
    <numFmt numFmtId="170" formatCode="0.0000"/>
    <numFmt numFmtId="171" formatCode="#,##0.0000"/>
    <numFmt numFmtId="172" formatCode="#,##0"/>
  </numFmts>
  <fonts count="41">
    <font>
      <sz val="10"/>
      <name val="Arial"/>
      <family val="2"/>
    </font>
    <font>
      <b/>
      <sz val="10"/>
      <color indexed="6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sz val="10.5"/>
      <name val="Arial"/>
      <family val="2"/>
    </font>
    <font>
      <sz val="12"/>
      <color indexed="10"/>
      <name val="Arial"/>
      <family val="2"/>
    </font>
    <font>
      <i/>
      <sz val="12"/>
      <color indexed="60"/>
      <name val="Arial"/>
      <family val="2"/>
    </font>
    <font>
      <vertAlign val="superscript"/>
      <sz val="13"/>
      <color indexed="60"/>
      <name val="Arial"/>
      <family val="2"/>
    </font>
    <font>
      <i/>
      <vertAlign val="superscript"/>
      <sz val="13"/>
      <color indexed="60"/>
      <name val="Arial"/>
      <family val="2"/>
    </font>
    <font>
      <vertAlign val="subscript"/>
      <sz val="13"/>
      <color indexed="60"/>
      <name val="Arial"/>
      <family val="2"/>
    </font>
    <font>
      <sz val="12"/>
      <color indexed="60"/>
      <name val="Symbol"/>
      <family val="1"/>
    </font>
    <font>
      <sz val="13"/>
      <color indexed="6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1"/>
      <color indexed="60"/>
      <name val="Symbol"/>
      <family val="1"/>
    </font>
    <font>
      <sz val="11"/>
      <color indexed="13"/>
      <name val="Arial"/>
      <family val="2"/>
    </font>
    <font>
      <sz val="9"/>
      <color indexed="13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.5"/>
      <color indexed="60"/>
      <name val="Symbol"/>
      <family val="1"/>
    </font>
    <font>
      <sz val="10.5"/>
      <color indexed="60"/>
      <name val="Arial"/>
      <family val="2"/>
    </font>
    <font>
      <sz val="13"/>
      <color indexed="10"/>
      <name val="Arial"/>
      <family val="2"/>
    </font>
    <font>
      <i/>
      <sz val="13"/>
      <color indexed="60"/>
      <name val="Arial"/>
      <family val="2"/>
    </font>
    <font>
      <sz val="13"/>
      <color indexed="60"/>
      <name val="Symbol"/>
      <family val="1"/>
    </font>
    <font>
      <sz val="13"/>
      <name val="Arial"/>
      <family val="2"/>
    </font>
    <font>
      <sz val="13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Symbol"/>
      <family val="1"/>
    </font>
    <font>
      <sz val="12"/>
      <color indexed="13"/>
      <name val="Arial"/>
      <family val="2"/>
    </font>
    <font>
      <sz val="13"/>
      <color indexed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justify" vertical="center" wrapText="1"/>
      <protection/>
    </xf>
    <xf numFmtId="164" fontId="6" fillId="0" borderId="0" xfId="0" applyFont="1" applyAlignment="1">
      <alignment/>
    </xf>
    <xf numFmtId="164" fontId="7" fillId="3" borderId="0" xfId="0" applyFont="1" applyFill="1" applyAlignment="1">
      <alignment/>
    </xf>
    <xf numFmtId="164" fontId="8" fillId="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5" fontId="16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7" fontId="16" fillId="0" borderId="0" xfId="0" applyNumberFormat="1" applyFont="1" applyAlignment="1">
      <alignment horizontal="center"/>
    </xf>
    <xf numFmtId="168" fontId="17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5" fontId="19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left"/>
    </xf>
    <xf numFmtId="164" fontId="23" fillId="3" borderId="0" xfId="0" applyFont="1" applyFill="1" applyAlignment="1">
      <alignment horizontal="center"/>
    </xf>
    <xf numFmtId="169" fontId="17" fillId="0" borderId="0" xfId="0" applyNumberFormat="1" applyFont="1" applyAlignment="1">
      <alignment/>
    </xf>
    <xf numFmtId="164" fontId="15" fillId="4" borderId="0" xfId="0" applyFont="1" applyFill="1" applyAlignment="1">
      <alignment/>
    </xf>
    <xf numFmtId="165" fontId="24" fillId="4" borderId="0" xfId="0" applyNumberFormat="1" applyFont="1" applyFill="1" applyAlignment="1">
      <alignment/>
    </xf>
    <xf numFmtId="167" fontId="24" fillId="4" borderId="0" xfId="0" applyNumberFormat="1" applyFont="1" applyFill="1" applyAlignment="1">
      <alignment/>
    </xf>
    <xf numFmtId="166" fontId="24" fillId="4" borderId="0" xfId="0" applyNumberFormat="1" applyFont="1" applyFill="1" applyAlignment="1">
      <alignment/>
    </xf>
    <xf numFmtId="164" fontId="24" fillId="4" borderId="0" xfId="0" applyFont="1" applyFill="1" applyAlignment="1">
      <alignment horizontal="right"/>
    </xf>
    <xf numFmtId="164" fontId="24" fillId="4" borderId="0" xfId="0" applyFont="1" applyFill="1" applyAlignment="1">
      <alignment horizontal="center"/>
    </xf>
    <xf numFmtId="164" fontId="24" fillId="4" borderId="0" xfId="0" applyFont="1" applyFill="1" applyAlignment="1">
      <alignment/>
    </xf>
    <xf numFmtId="169" fontId="24" fillId="4" borderId="0" xfId="0" applyNumberFormat="1" applyFont="1" applyFill="1" applyAlignment="1">
      <alignment/>
    </xf>
    <xf numFmtId="166" fontId="25" fillId="4" borderId="0" xfId="0" applyNumberFormat="1" applyFont="1" applyFill="1" applyAlignment="1">
      <alignment/>
    </xf>
    <xf numFmtId="164" fontId="6" fillId="5" borderId="0" xfId="0" applyFont="1" applyFill="1" applyAlignment="1">
      <alignment/>
    </xf>
    <xf numFmtId="164" fontId="28" fillId="5" borderId="0" xfId="0" applyFont="1" applyFill="1" applyAlignment="1">
      <alignment horizontal="center"/>
    </xf>
    <xf numFmtId="164" fontId="29" fillId="5" borderId="0" xfId="0" applyFont="1" applyFill="1" applyAlignment="1">
      <alignment horizontal="center"/>
    </xf>
    <xf numFmtId="164" fontId="30" fillId="6" borderId="0" xfId="0" applyFont="1" applyFill="1" applyAlignment="1">
      <alignment/>
    </xf>
    <xf numFmtId="164" fontId="31" fillId="6" borderId="0" xfId="0" applyFont="1" applyFill="1" applyAlignment="1">
      <alignment horizontal="center"/>
    </xf>
    <xf numFmtId="164" fontId="32" fillId="6" borderId="0" xfId="0" applyFont="1" applyFill="1" applyAlignment="1">
      <alignment horizontal="center"/>
    </xf>
    <xf numFmtId="164" fontId="33" fillId="0" borderId="0" xfId="0" applyFont="1" applyAlignment="1">
      <alignment/>
    </xf>
    <xf numFmtId="172" fontId="34" fillId="0" borderId="0" xfId="0" applyNumberFormat="1" applyFont="1" applyAlignment="1">
      <alignment/>
    </xf>
    <xf numFmtId="170" fontId="3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7" fontId="35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6" fontId="36" fillId="0" borderId="0" xfId="0" applyNumberFormat="1" applyFont="1" applyAlignment="1">
      <alignment/>
    </xf>
    <xf numFmtId="165" fontId="36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69" fontId="22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9" fontId="36" fillId="0" borderId="0" xfId="0" applyNumberFormat="1" applyFont="1" applyAlignment="1">
      <alignment/>
    </xf>
    <xf numFmtId="165" fontId="35" fillId="0" borderId="0" xfId="0" applyNumberFormat="1" applyFont="1" applyAlignment="1">
      <alignment/>
    </xf>
    <xf numFmtId="165" fontId="18" fillId="0" borderId="0" xfId="0" applyNumberFormat="1" applyFont="1" applyBorder="1" applyAlignment="1">
      <alignment horizontal="justify" vertical="center"/>
    </xf>
    <xf numFmtId="165" fontId="15" fillId="0" borderId="0" xfId="0" applyNumberFormat="1" applyFont="1" applyAlignment="1">
      <alignment horizontal="justify" vertical="center"/>
    </xf>
    <xf numFmtId="164" fontId="33" fillId="4" borderId="0" xfId="0" applyFont="1" applyFill="1" applyAlignment="1">
      <alignment/>
    </xf>
    <xf numFmtId="165" fontId="39" fillId="4" borderId="0" xfId="0" applyNumberFormat="1" applyFont="1" applyFill="1" applyAlignment="1">
      <alignment/>
    </xf>
    <xf numFmtId="167" fontId="39" fillId="4" borderId="0" xfId="0" applyNumberFormat="1" applyFont="1" applyFill="1" applyAlignment="1">
      <alignment/>
    </xf>
    <xf numFmtId="166" fontId="39" fillId="4" borderId="0" xfId="0" applyNumberFormat="1" applyFont="1" applyFill="1" applyAlignment="1">
      <alignment/>
    </xf>
    <xf numFmtId="168" fontId="39" fillId="4" borderId="0" xfId="0" applyNumberFormat="1" applyFont="1" applyFill="1" applyAlignment="1">
      <alignment/>
    </xf>
    <xf numFmtId="165" fontId="40" fillId="4" borderId="0" xfId="0" applyNumberFormat="1" applyFont="1" applyFill="1" applyAlignment="1">
      <alignment/>
    </xf>
    <xf numFmtId="164" fontId="40" fillId="4" borderId="0" xfId="0" applyFont="1" applyFill="1" applyAlignment="1">
      <alignment horizontal="right"/>
    </xf>
    <xf numFmtId="164" fontId="40" fillId="4" borderId="0" xfId="0" applyFont="1" applyFill="1" applyAlignment="1">
      <alignment horizontal="center"/>
    </xf>
    <xf numFmtId="164" fontId="40" fillId="4" borderId="0" xfId="0" applyFont="1" applyFill="1" applyAlignment="1">
      <alignment/>
    </xf>
    <xf numFmtId="169" fontId="39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66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FF3366"/>
      <rgbColor rgb="00FFFFCC"/>
      <rgbColor rgb="00CCFFFF"/>
      <rgbColor rgb="00660066"/>
      <rgbColor rgb="00FF42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EB613D"/>
      <rgbColor rgb="00666699"/>
      <rgbColor rgb="00969696"/>
      <rgbColor rgb="0000458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25400">
                <a:solidFill>
                  <a:srgbClr val="FF420E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00"/>
            </c:trendlineLbl>
          </c:trendline>
          <c:xVal>
            <c:numRef>
              <c:f>MNK!$B$6:$B$25</c:f>
              <c:numCache/>
            </c:numRef>
          </c:xVal>
          <c:yVal>
            <c:numRef>
              <c:f>MNK!$C$6:$C$25</c:f>
              <c:numCache/>
            </c:numRef>
          </c:yVal>
          <c:smooth val="0"/>
        </c:ser>
        <c:axId val="8296154"/>
        <c:axId val="3118731"/>
      </c:scatterChart>
      <c:valAx>
        <c:axId val="829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Wartość x  [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8731"/>
        <c:crossesAt val="0"/>
        <c:crossBetween val="midCat"/>
        <c:dispUnits/>
      </c:valAx>
      <c:valAx>
        <c:axId val="3118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Wartość y [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6154"/>
        <c:crossesAt val="0"/>
        <c:crossBetween val="midCat"/>
        <c:dispUnits/>
      </c:valAx>
      <c:spPr>
        <a:noFill/>
        <a:ln w="3175">
          <a:solidFill>
            <a:srgbClr val="FF3366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"/>
          <c:w val="0.90875"/>
          <c:h val="0.89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25400">
                <a:solidFill>
                  <a:srgbClr val="FF420E"/>
                </a:solidFill>
              </a:ln>
            </c:spPr>
            <c:trendlineType val="linear"/>
            <c:dispEq val="0"/>
            <c:dispRSqr val="0"/>
          </c:trendline>
          <c:xVal>
            <c:numRef>
              <c:f>MNK_przykład!$B$3:$B$22</c:f>
              <c:numCache/>
            </c:numRef>
          </c:xVal>
          <c:yVal>
            <c:numRef>
              <c:f>MNK_przykład!$C$3:$C$22</c:f>
              <c:numCache/>
            </c:numRef>
          </c:yVal>
          <c:smooth val="0"/>
        </c:ser>
        <c:axId val="43549940"/>
        <c:axId val="66427477"/>
      </c:scatterChart>
      <c:valAx>
        <c:axId val="43549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Kąt skręcenia pręta  [deg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27477"/>
        <c:crossesAt val="0"/>
        <c:crossBetween val="midCat"/>
        <c:dispUnits/>
      </c:valAx>
      <c:valAx>
        <c:axId val="66427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Moment siły 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9940"/>
        <c:crossesAt val="0"/>
        <c:crossBetween val="midCat"/>
        <c:dispUnits/>
      </c:valAx>
      <c:spPr>
        <a:noFill/>
        <a:ln w="3175">
          <a:solidFill>
            <a:srgbClr val="FF3366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6</xdr:row>
      <xdr:rowOff>66675</xdr:rowOff>
    </xdr:from>
    <xdr:to>
      <xdr:col>11</xdr:col>
      <xdr:colOff>619125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00" y="2076450"/>
        <a:ext cx="34766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28575</xdr:rowOff>
    </xdr:from>
    <xdr:to>
      <xdr:col>11</xdr:col>
      <xdr:colOff>685800</xdr:colOff>
      <xdr:row>17</xdr:row>
      <xdr:rowOff>200025</xdr:rowOff>
    </xdr:to>
    <xdr:graphicFrame>
      <xdr:nvGraphicFramePr>
        <xdr:cNvPr id="1" name="Chart 1"/>
        <xdr:cNvGraphicFramePr/>
      </xdr:nvGraphicFramePr>
      <xdr:xfrm>
        <a:off x="3343275" y="952500"/>
        <a:ext cx="33909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40" zoomScaleNormal="14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3" width="7.7109375" style="0" customWidth="1"/>
    <col min="4" max="5" width="7.421875" style="0" customWidth="1"/>
    <col min="6" max="6" width="7.8515625" style="0" customWidth="1"/>
    <col min="7" max="7" width="4.7109375" style="0" customWidth="1"/>
    <col min="8" max="8" width="8.28125" style="0" customWidth="1"/>
    <col min="9" max="9" width="11.140625" style="0" customWidth="1"/>
    <col min="10" max="10" width="9.57421875" style="0" customWidth="1"/>
    <col min="11" max="11" width="9.7109375" style="0" customWidth="1"/>
    <col min="12" max="12" width="9.8515625" style="0" customWidth="1"/>
    <col min="13" max="13" width="8.57421875" style="0" customWidth="1"/>
    <col min="14" max="14" width="10.7109375" style="0" customWidth="1"/>
    <col min="15" max="15" width="9.421875" style="0" customWidth="1"/>
    <col min="16" max="16" width="9.7109375" style="0" customWidth="1"/>
    <col min="17" max="17" width="6.00390625" style="0" customWidth="1"/>
    <col min="18" max="16384" width="11.57421875" style="0" customWidth="1"/>
  </cols>
  <sheetData>
    <row r="1" spans="1:17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8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6" customFormat="1" ht="20.2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5" t="s">
        <v>15</v>
      </c>
      <c r="P5" s="5" t="s">
        <v>16</v>
      </c>
      <c r="Q5" s="4" t="s">
        <v>17</v>
      </c>
    </row>
    <row r="6" spans="1:17" s="7" customFormat="1" ht="15.75">
      <c r="A6" s="7">
        <v>1</v>
      </c>
      <c r="B6" s="8">
        <v>1.03</v>
      </c>
      <c r="C6" s="8">
        <v>2.1</v>
      </c>
      <c r="D6" s="9">
        <f>B6*B6</f>
        <v>1.0609</v>
      </c>
      <c r="E6" s="9">
        <f>B6*C6</f>
        <v>2.1630000000000003</v>
      </c>
      <c r="F6" s="9">
        <f>C6*C6</f>
        <v>4.41</v>
      </c>
      <c r="G6" s="10">
        <v>20</v>
      </c>
      <c r="H6" s="7">
        <f>G6*D26-B26*B26</f>
        <v>7449.273900000004</v>
      </c>
      <c r="I6" s="9">
        <f>G6*E26-B26*C26</f>
        <v>14875.459999999992</v>
      </c>
      <c r="J6" s="9">
        <f>C26*D26-B26*E26</f>
        <v>762.9163400001125</v>
      </c>
      <c r="K6" s="11">
        <f>I6/H6</f>
        <v>1.996900664372132</v>
      </c>
      <c r="L6" s="11">
        <f>J6/H6</f>
        <v>0.10241485952075305</v>
      </c>
      <c r="M6" s="12">
        <f>$K$6*B6+$L$6</f>
        <v>2.1592225438240495</v>
      </c>
      <c r="N6" s="13">
        <f>(C6-M6)^2</f>
        <v>0.0035073096969914586</v>
      </c>
      <c r="O6" s="14">
        <f>SQRT(G6*N26/H6/(G6-2))</f>
        <v>0.012814918805558404</v>
      </c>
      <c r="P6" s="14">
        <f>SQRT(D26*N26/H6/(G6-2))</f>
        <v>0.10439588089220314</v>
      </c>
      <c r="Q6" s="15">
        <f>M6*M6</f>
        <v>4.662241993757999</v>
      </c>
    </row>
    <row r="7" spans="1:17" s="7" customFormat="1" ht="18">
      <c r="A7" s="7">
        <f>A6+1</f>
        <v>2</v>
      </c>
      <c r="B7" s="8">
        <v>1.5</v>
      </c>
      <c r="C7" s="8">
        <v>2.95</v>
      </c>
      <c r="D7" s="9">
        <f>B7*B7</f>
        <v>2.25</v>
      </c>
      <c r="E7" s="9">
        <f>B7*C7</f>
        <v>4.425000000000001</v>
      </c>
      <c r="F7" s="9">
        <f>C7*C7</f>
        <v>8.7025</v>
      </c>
      <c r="G7" s="16"/>
      <c r="I7" s="17" t="s">
        <v>18</v>
      </c>
      <c r="J7" s="18">
        <f>C26/G6</f>
        <v>13.900000000000002</v>
      </c>
      <c r="K7" s="19" t="s">
        <v>19</v>
      </c>
      <c r="L7" s="20">
        <f>(Q26-C26*C26/G6)/(F26-C26*C26/G6)</f>
        <v>0.9992592537208146</v>
      </c>
      <c r="M7" s="12">
        <f>$K$6*B7+$L$6</f>
        <v>3.097765856078951</v>
      </c>
      <c r="N7" s="13">
        <f>(C7-M7)^2</f>
        <v>0.021834748222745257</v>
      </c>
      <c r="O7" s="21" t="s">
        <v>20</v>
      </c>
      <c r="P7" s="21" t="s">
        <v>21</v>
      </c>
      <c r="Q7" s="15">
        <f>M7*M7</f>
        <v>9.596153299088558</v>
      </c>
    </row>
    <row r="8" spans="1:17" s="7" customFormat="1" ht="15.75">
      <c r="A8" s="7">
        <f>A7+1</f>
        <v>3</v>
      </c>
      <c r="B8" s="8">
        <v>2.01</v>
      </c>
      <c r="C8" s="8">
        <v>4.05</v>
      </c>
      <c r="D8" s="9">
        <f>B8*B8</f>
        <v>4.040099999999999</v>
      </c>
      <c r="E8" s="9">
        <f>B8*C8</f>
        <v>8.1405</v>
      </c>
      <c r="F8" s="9">
        <f>C8*C8</f>
        <v>16.4025</v>
      </c>
      <c r="G8" s="16"/>
      <c r="M8" s="12">
        <f>$K$6*B8+$L$6</f>
        <v>4.116185194908738</v>
      </c>
      <c r="N8" s="13">
        <f>(C8-M8)^2</f>
        <v>0.0043804800251076356</v>
      </c>
      <c r="O8" s="22">
        <f>3*O6</f>
        <v>0.03844475641667521</v>
      </c>
      <c r="P8" s="22">
        <f>3*P6</f>
        <v>0.3131876426766094</v>
      </c>
      <c r="Q8" s="15">
        <f>M8*M8</f>
        <v>16.942980558785884</v>
      </c>
    </row>
    <row r="9" spans="1:17" s="7" customFormat="1" ht="15.75">
      <c r="A9" s="7">
        <f>A8+1</f>
        <v>4</v>
      </c>
      <c r="B9" s="8">
        <v>2.52</v>
      </c>
      <c r="C9" s="8">
        <v>5.2</v>
      </c>
      <c r="D9" s="9">
        <f>B9*B9</f>
        <v>6.3504000000000005</v>
      </c>
      <c r="E9" s="9">
        <f>B9*C9</f>
        <v>13.104000000000001</v>
      </c>
      <c r="F9" s="9">
        <f>C9*C9</f>
        <v>27.040000000000003</v>
      </c>
      <c r="G9" s="16"/>
      <c r="M9" s="12">
        <f>$K$6*B9+$L$6</f>
        <v>5.134604533738526</v>
      </c>
      <c r="N9" s="13">
        <f>(C9-M9)^2</f>
        <v>0.004276567007555638</v>
      </c>
      <c r="Q9" s="15">
        <f>M9*M9</f>
        <v>26.364163717888225</v>
      </c>
    </row>
    <row r="10" spans="1:17" s="7" customFormat="1" ht="15.75">
      <c r="A10" s="7">
        <f>A9+1</f>
        <v>5</v>
      </c>
      <c r="B10" s="8">
        <v>3</v>
      </c>
      <c r="C10" s="8">
        <v>6.1</v>
      </c>
      <c r="D10" s="9">
        <f>B10*B10</f>
        <v>9</v>
      </c>
      <c r="E10" s="9">
        <f>B10*C10</f>
        <v>18.299999999999997</v>
      </c>
      <c r="F10" s="9">
        <f>C10*C10</f>
        <v>37.209999999999994</v>
      </c>
      <c r="G10" s="16"/>
      <c r="M10" s="12">
        <f>$K$6*B10+$L$6</f>
        <v>6.093116852637149</v>
      </c>
      <c r="N10" s="13">
        <f>(C10-M10)^2</f>
        <v>4.737771761872275E-05</v>
      </c>
      <c r="Q10" s="15">
        <f>M10*M10</f>
        <v>37.12607297989083</v>
      </c>
    </row>
    <row r="11" spans="1:17" s="7" customFormat="1" ht="15.75">
      <c r="A11" s="7">
        <f>A10+1</f>
        <v>6</v>
      </c>
      <c r="B11" s="8">
        <v>3.5</v>
      </c>
      <c r="C11" s="8">
        <v>7.1</v>
      </c>
      <c r="D11" s="9">
        <f>B11*B11</f>
        <v>12.25</v>
      </c>
      <c r="E11" s="9">
        <f>B11*C11</f>
        <v>24.849999999999998</v>
      </c>
      <c r="F11" s="9">
        <f>C11*C11</f>
        <v>50.41</v>
      </c>
      <c r="G11" s="16"/>
      <c r="M11" s="12">
        <f>$K$6*B11+$L$6</f>
        <v>7.091567184823215</v>
      </c>
      <c r="N11" s="13">
        <f>(C11-M11)^2</f>
        <v>7.111237180581097E-05</v>
      </c>
      <c r="Q11" s="15">
        <f>M11*M11</f>
        <v>50.290325136861455</v>
      </c>
    </row>
    <row r="12" spans="1:17" s="7" customFormat="1" ht="15.75">
      <c r="A12" s="7">
        <f>A11+1</f>
        <v>7</v>
      </c>
      <c r="B12" s="8">
        <v>4</v>
      </c>
      <c r="C12" s="8">
        <v>8.15</v>
      </c>
      <c r="D12" s="9">
        <f>B12*B12</f>
        <v>16</v>
      </c>
      <c r="E12" s="9">
        <f>B12*C12</f>
        <v>32.6</v>
      </c>
      <c r="F12" s="9">
        <f>C12*C12</f>
        <v>66.4225</v>
      </c>
      <c r="G12" s="16"/>
      <c r="M12" s="12">
        <f>$K$6*B12+$L$6</f>
        <v>8.090017517009281</v>
      </c>
      <c r="N12" s="13">
        <f>(C12-M12)^2</f>
        <v>0.003597898265731915</v>
      </c>
      <c r="Q12" s="15">
        <f>M12*M12</f>
        <v>65.44838342551701</v>
      </c>
    </row>
    <row r="13" spans="1:17" s="7" customFormat="1" ht="15.75">
      <c r="A13" s="7">
        <f>A12+1</f>
        <v>8</v>
      </c>
      <c r="B13" s="8">
        <v>4.5</v>
      </c>
      <c r="C13" s="8">
        <v>9</v>
      </c>
      <c r="D13" s="9">
        <f>B13*B13</f>
        <v>20.25</v>
      </c>
      <c r="E13" s="9">
        <f>B13*C13</f>
        <v>40.5</v>
      </c>
      <c r="F13" s="9">
        <f>C13*C13</f>
        <v>81</v>
      </c>
      <c r="G13" s="16"/>
      <c r="M13" s="12">
        <f>$K$6*B13+$L$6</f>
        <v>9.088467849195347</v>
      </c>
      <c r="N13" s="13">
        <f>(C13-M13)^2</f>
        <v>0.007826560341250581</v>
      </c>
      <c r="Q13" s="15">
        <f>M13*M13</f>
        <v>82.6002478458575</v>
      </c>
    </row>
    <row r="14" spans="1:17" s="7" customFormat="1" ht="15.75">
      <c r="A14" s="7">
        <f>A13+1</f>
        <v>9</v>
      </c>
      <c r="B14" s="8">
        <v>5</v>
      </c>
      <c r="C14" s="8">
        <v>10.15</v>
      </c>
      <c r="D14" s="9">
        <f>B14*B14</f>
        <v>25</v>
      </c>
      <c r="E14" s="9">
        <f>B14*C14</f>
        <v>50.75</v>
      </c>
      <c r="F14" s="9">
        <f>C14*C14</f>
        <v>103.02250000000001</v>
      </c>
      <c r="G14" s="16"/>
      <c r="M14" s="12">
        <f>$K$6*B14+$L$6</f>
        <v>10.086918181381414</v>
      </c>
      <c r="N14" s="13">
        <f>(C14-M14)^2</f>
        <v>0.0039793158402282635</v>
      </c>
      <c r="Q14" s="15">
        <f>M14*M14</f>
        <v>101.74591839788293</v>
      </c>
    </row>
    <row r="15" spans="1:17" s="7" customFormat="1" ht="15.75">
      <c r="A15" s="7">
        <f>A14+1</f>
        <v>10</v>
      </c>
      <c r="B15" s="8">
        <v>5.5</v>
      </c>
      <c r="C15" s="8">
        <v>10.95</v>
      </c>
      <c r="D15" s="9">
        <f>B15*B15</f>
        <v>30.25</v>
      </c>
      <c r="E15" s="9">
        <f>B15*C15</f>
        <v>60.224999999999994</v>
      </c>
      <c r="F15" s="9">
        <f>C15*C15</f>
        <v>119.90249999999999</v>
      </c>
      <c r="G15" s="16"/>
      <c r="M15" s="12">
        <f>$K$6*B15+$L$6</f>
        <v>11.085368513567479</v>
      </c>
      <c r="N15" s="13">
        <f>(C15-M15)^2</f>
        <v>0.018324634465468965</v>
      </c>
      <c r="Q15" s="15">
        <f>M15*M15</f>
        <v>122.88539508159326</v>
      </c>
    </row>
    <row r="16" spans="1:17" s="7" customFormat="1" ht="15.75">
      <c r="A16" s="7">
        <f>A15+1</f>
        <v>11</v>
      </c>
      <c r="B16" s="8">
        <v>6</v>
      </c>
      <c r="C16" s="8">
        <v>12.3</v>
      </c>
      <c r="D16" s="9">
        <f>B16*B16</f>
        <v>36</v>
      </c>
      <c r="E16" s="9">
        <f>B16*C16</f>
        <v>73.80000000000001</v>
      </c>
      <c r="F16" s="9">
        <f>C16*C16</f>
        <v>151.29000000000002</v>
      </c>
      <c r="M16" s="12">
        <f>$K$6*B16+$L$6</f>
        <v>12.083818845753544</v>
      </c>
      <c r="N16" s="13">
        <f>(C16-M16)^2</f>
        <v>0.0467342914513301</v>
      </c>
      <c r="Q16" s="15">
        <f>M16*M16</f>
        <v>146.01867789698852</v>
      </c>
    </row>
    <row r="17" spans="1:17" s="7" customFormat="1" ht="15.75">
      <c r="A17" s="7">
        <f>A16+1</f>
        <v>12</v>
      </c>
      <c r="B17" s="8">
        <v>7</v>
      </c>
      <c r="C17" s="8">
        <v>14.4</v>
      </c>
      <c r="D17" s="9">
        <f>B17*B17</f>
        <v>49</v>
      </c>
      <c r="E17" s="9">
        <f>B17*C17</f>
        <v>100.8</v>
      </c>
      <c r="F17" s="9">
        <f>C17*C17</f>
        <v>207.36</v>
      </c>
      <c r="G17" s="16"/>
      <c r="M17" s="12">
        <f>$K$6*B17+$L$6</f>
        <v>14.080719510125677</v>
      </c>
      <c r="N17" s="13">
        <f>(C17-M17)^2</f>
        <v>0.10194003121438788</v>
      </c>
      <c r="Q17" s="15">
        <f>M17*M17</f>
        <v>198.2666619228339</v>
      </c>
    </row>
    <row r="18" spans="1:17" s="7" customFormat="1" ht="15.75">
      <c r="A18" s="7">
        <f>A17+1</f>
        <v>13</v>
      </c>
      <c r="B18" s="8">
        <v>8.1</v>
      </c>
      <c r="C18" s="8">
        <v>16</v>
      </c>
      <c r="D18" s="9">
        <f>B18*B18</f>
        <v>65.61</v>
      </c>
      <c r="E18" s="9">
        <f>B18*C18</f>
        <v>129.6</v>
      </c>
      <c r="F18" s="9">
        <f>C18*C18</f>
        <v>256</v>
      </c>
      <c r="G18" s="16"/>
      <c r="M18" s="12">
        <f>$K$6*B18+$L$6</f>
        <v>16.277310240935023</v>
      </c>
      <c r="N18" s="13">
        <f>(C18-M18)^2</f>
        <v>0.0769009697274405</v>
      </c>
      <c r="Q18" s="15">
        <f>M18*M18</f>
        <v>264.95082867964817</v>
      </c>
    </row>
    <row r="19" spans="1:17" s="7" customFormat="1" ht="15.75">
      <c r="A19" s="7">
        <f>A18+1</f>
        <v>14</v>
      </c>
      <c r="B19" s="8">
        <v>9.05</v>
      </c>
      <c r="C19" s="8">
        <v>17.75</v>
      </c>
      <c r="D19" s="9">
        <f>B19*B19</f>
        <v>81.90250000000002</v>
      </c>
      <c r="E19" s="9">
        <f>B19*C19</f>
        <v>160.63750000000002</v>
      </c>
      <c r="F19" s="9">
        <f>C19*C19</f>
        <v>315.0625</v>
      </c>
      <c r="G19" s="16"/>
      <c r="M19" s="12">
        <f>$K$6*B19+$L$6</f>
        <v>18.17436587208855</v>
      </c>
      <c r="N19" s="13">
        <f>(C19-M19)^2</f>
        <v>0.18008639339347607</v>
      </c>
      <c r="Q19" s="15">
        <f>M19*M19</f>
        <v>330.307574852537</v>
      </c>
    </row>
    <row r="20" spans="1:17" s="7" customFormat="1" ht="15.75">
      <c r="A20" s="7">
        <f>A19+1</f>
        <v>15</v>
      </c>
      <c r="B20" s="8">
        <v>9.93</v>
      </c>
      <c r="C20" s="8">
        <v>20.3</v>
      </c>
      <c r="D20" s="9">
        <f>B20*B20</f>
        <v>98.6049</v>
      </c>
      <c r="E20" s="9">
        <f>B20*C20</f>
        <v>201.579</v>
      </c>
      <c r="F20" s="9">
        <f>C20*C20</f>
        <v>412.09000000000003</v>
      </c>
      <c r="G20" s="16"/>
      <c r="M20" s="12">
        <f>$K$6*B20+$L$6</f>
        <v>19.931638456736025</v>
      </c>
      <c r="N20" s="13">
        <f>(C20-M20)^2</f>
        <v>0.1356902265558182</v>
      </c>
      <c r="Q20" s="15">
        <f>M20*M20</f>
        <v>397.27021157003844</v>
      </c>
    </row>
    <row r="21" spans="1:17" s="7" customFormat="1" ht="15.75">
      <c r="A21" s="7">
        <f>A20+1</f>
        <v>16</v>
      </c>
      <c r="B21" s="8">
        <v>11</v>
      </c>
      <c r="C21" s="8">
        <v>22.33</v>
      </c>
      <c r="D21" s="9">
        <f>B21*B21</f>
        <v>121</v>
      </c>
      <c r="E21" s="9">
        <f>B21*C21</f>
        <v>245.63</v>
      </c>
      <c r="F21" s="9">
        <f>C21*C21</f>
        <v>498.62889999999993</v>
      </c>
      <c r="G21" s="16"/>
      <c r="M21" s="12">
        <f>$K$6*B21+$L$6</f>
        <v>22.068322167614205</v>
      </c>
      <c r="N21" s="13">
        <f>(C21-M21)^2</f>
        <v>0.06847528796212712</v>
      </c>
      <c r="Q21" s="15">
        <f>M21*M21</f>
        <v>487.01084329361254</v>
      </c>
    </row>
    <row r="22" spans="1:17" s="7" customFormat="1" ht="15.75">
      <c r="A22" s="7">
        <f>A21+1</f>
        <v>17</v>
      </c>
      <c r="B22" s="8">
        <v>12.25</v>
      </c>
      <c r="C22" s="8">
        <v>25.05</v>
      </c>
      <c r="D22" s="9">
        <f>B22*B22</f>
        <v>150.0625</v>
      </c>
      <c r="E22" s="9">
        <f>B22*C22</f>
        <v>306.8625</v>
      </c>
      <c r="F22" s="9">
        <f>C22*C22</f>
        <v>627.5025</v>
      </c>
      <c r="G22" s="16"/>
      <c r="M22" s="12">
        <f>$K$6*B22+$L$6</f>
        <v>24.56444799807937</v>
      </c>
      <c r="N22" s="13">
        <f>(C22-M22)^2</f>
        <v>0.23576074656913243</v>
      </c>
      <c r="Q22" s="15">
        <f>M22*M22</f>
        <v>603.4121054503455</v>
      </c>
    </row>
    <row r="23" spans="1:17" s="7" customFormat="1" ht="15.75">
      <c r="A23" s="7">
        <f>A22+1</f>
        <v>18</v>
      </c>
      <c r="B23" s="8">
        <v>13.04</v>
      </c>
      <c r="C23" s="8">
        <v>25.95</v>
      </c>
      <c r="D23" s="9">
        <f>B23*B23</f>
        <v>170.0416</v>
      </c>
      <c r="E23" s="9">
        <f>B23*C23</f>
        <v>338.388</v>
      </c>
      <c r="F23" s="9">
        <f>C23*C23</f>
        <v>673.4024999999999</v>
      </c>
      <c r="G23" s="16"/>
      <c r="M23" s="12">
        <f>$K$6*B23+$L$6</f>
        <v>26.141999522933354</v>
      </c>
      <c r="N23" s="13">
        <f>(C23-M23)^2</f>
        <v>0.03686381680663569</v>
      </c>
      <c r="Q23" s="15">
        <f>M23*M23</f>
        <v>683.4041390570477</v>
      </c>
    </row>
    <row r="24" spans="1:17" s="7" customFormat="1" ht="15.75">
      <c r="A24" s="7">
        <f>A23+1</f>
        <v>19</v>
      </c>
      <c r="B24" s="8">
        <v>14.11</v>
      </c>
      <c r="C24" s="8">
        <v>27.9</v>
      </c>
      <c r="D24" s="9">
        <f>B24*B24</f>
        <v>199.0921</v>
      </c>
      <c r="E24" s="9">
        <f>B24*C24</f>
        <v>393.669</v>
      </c>
      <c r="F24" s="9">
        <f>C24*C24</f>
        <v>778.41</v>
      </c>
      <c r="G24" s="16"/>
      <c r="M24" s="12">
        <f>$K$6*B24+$L$6</f>
        <v>28.278683233811535</v>
      </c>
      <c r="N24" s="13">
        <f>(C24-M24)^2</f>
        <v>0.14340099156996244</v>
      </c>
      <c r="Q24" s="15">
        <f>M24*M24</f>
        <v>799.6839254382536</v>
      </c>
    </row>
    <row r="25" spans="1:17" s="7" customFormat="1" ht="15.75">
      <c r="A25" s="7">
        <f>A24+1</f>
        <v>20</v>
      </c>
      <c r="B25" s="8">
        <v>15.15</v>
      </c>
      <c r="C25" s="8">
        <v>30.27</v>
      </c>
      <c r="D25" s="9">
        <f>B25*B25</f>
        <v>229.5225</v>
      </c>
      <c r="E25" s="9">
        <f>B25*C25</f>
        <v>458.5905</v>
      </c>
      <c r="F25" s="9">
        <f>C25*C25</f>
        <v>916.2728999999999</v>
      </c>
      <c r="G25" s="16"/>
      <c r="M25" s="12">
        <f>$K$6*B25+$L$6</f>
        <v>30.355459924758556</v>
      </c>
      <c r="N25" s="13">
        <f>(C25-M25)^2</f>
        <v>0.007303398739738075</v>
      </c>
      <c r="Q25" s="15">
        <f>M25*M25</f>
        <v>921.4539472436227</v>
      </c>
    </row>
    <row r="26" spans="1:17" s="7" customFormat="1" ht="15.75">
      <c r="A26" s="23"/>
      <c r="B26" s="24">
        <f>SUM(B6:B25)</f>
        <v>138.19</v>
      </c>
      <c r="C26" s="24">
        <f>SUM(C6:C25)</f>
        <v>278.00000000000006</v>
      </c>
      <c r="D26" s="25">
        <f>SUM(D6:D25)</f>
        <v>1327.2875000000001</v>
      </c>
      <c r="E26" s="26">
        <f>SUM(E6:E25)</f>
        <v>2664.614</v>
      </c>
      <c r="F26" s="26">
        <f>SUM(F6:F25)</f>
        <v>5350.541799999999</v>
      </c>
      <c r="G26" s="24"/>
      <c r="H26" s="23"/>
      <c r="I26" s="27" t="s">
        <v>22</v>
      </c>
      <c r="J26" s="28" t="s">
        <v>23</v>
      </c>
      <c r="K26" s="29" t="s">
        <v>24</v>
      </c>
      <c r="L26" s="23"/>
      <c r="M26" s="30"/>
      <c r="N26" s="30">
        <f>SUM(N6:N25)</f>
        <v>1.1010021579445528</v>
      </c>
      <c r="O26" s="23"/>
      <c r="P26" s="23"/>
      <c r="Q26" s="31">
        <f>SUM(Q6:Q25)</f>
        <v>5349.440797842051</v>
      </c>
    </row>
  </sheetData>
  <sheetProtection selectLockedCells="1" selectUnlockedCells="1"/>
  <mergeCells count="1">
    <mergeCell ref="A1:Q4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140" zoomScaleNormal="140" workbookViewId="0" topLeftCell="A19">
      <selection activeCell="B4" sqref="B4"/>
    </sheetView>
  </sheetViews>
  <sheetFormatPr defaultColWidth="12.57421875" defaultRowHeight="12.75"/>
  <cols>
    <col min="1" max="1" width="4.140625" style="0" customWidth="1"/>
    <col min="2" max="3" width="8.7109375" style="0" customWidth="1"/>
    <col min="4" max="6" width="8.421875" style="0" customWidth="1"/>
    <col min="7" max="7" width="4.7109375" style="0" customWidth="1"/>
    <col min="8" max="8" width="8.28125" style="0" customWidth="1"/>
    <col min="9" max="9" width="11.7109375" style="0" customWidth="1"/>
    <col min="10" max="10" width="9.00390625" style="0" customWidth="1"/>
    <col min="11" max="11" width="10.140625" style="0" customWidth="1"/>
    <col min="13" max="13" width="8.421875" style="0" customWidth="1"/>
    <col min="14" max="14" width="10.7109375" style="0" customWidth="1"/>
    <col min="15" max="15" width="10.8515625" style="0" customWidth="1"/>
    <col min="16" max="16" width="9.7109375" style="0" customWidth="1"/>
    <col min="17" max="16384" width="11.57421875" style="0" customWidth="1"/>
  </cols>
  <sheetData>
    <row r="1" spans="1:16" s="2" customFormat="1" ht="15">
      <c r="A1" s="32"/>
      <c r="B1" s="33" t="s">
        <v>25</v>
      </c>
      <c r="C1" s="34" t="s">
        <v>26</v>
      </c>
      <c r="D1" s="34"/>
      <c r="E1" s="34"/>
      <c r="F1" s="34"/>
      <c r="G1" s="34"/>
      <c r="H1" s="34"/>
      <c r="I1" s="34"/>
      <c r="J1" s="34"/>
      <c r="K1" s="34" t="s">
        <v>27</v>
      </c>
      <c r="L1" s="34"/>
      <c r="M1" s="34"/>
      <c r="N1" s="34"/>
      <c r="O1" s="33" t="s">
        <v>28</v>
      </c>
      <c r="P1" s="34"/>
    </row>
    <row r="2" spans="1:16" s="38" customFormat="1" ht="21.75">
      <c r="A2" s="35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37" t="s">
        <v>15</v>
      </c>
      <c r="P2" s="37" t="s">
        <v>16</v>
      </c>
    </row>
    <row r="3" spans="1:16" s="6" customFormat="1" ht="18">
      <c r="A3" s="6">
        <v>1</v>
      </c>
      <c r="B3" s="39">
        <v>0</v>
      </c>
      <c r="C3" s="40">
        <v>0</v>
      </c>
      <c r="D3" s="41">
        <f>B3*B3</f>
        <v>0</v>
      </c>
      <c r="E3" s="41">
        <f>B3*C3</f>
        <v>0</v>
      </c>
      <c r="F3" s="42">
        <f>C3*C3</f>
        <v>0</v>
      </c>
      <c r="G3" s="43">
        <v>13</v>
      </c>
      <c r="H3" s="44">
        <f>G3*D23-B23*B23</f>
        <v>120030</v>
      </c>
      <c r="I3" s="6">
        <f>G3*E23-B23*C23</f>
        <v>567.8509999999999</v>
      </c>
      <c r="J3" s="6">
        <f>C23*D23-B23*E23</f>
        <v>1004.3580000000002</v>
      </c>
      <c r="K3" s="45">
        <f>I3/H3</f>
        <v>0.004730908939431807</v>
      </c>
      <c r="L3" s="46">
        <f>J3/H3</f>
        <v>0.008367558110472384</v>
      </c>
      <c r="M3" s="42">
        <f>$K$3*B3+$L$3</f>
        <v>0.008367558110472384</v>
      </c>
      <c r="N3" s="47">
        <f>(C3-M3)^2</f>
        <v>7.001602873213217E-05</v>
      </c>
      <c r="O3" s="48">
        <f>SQRT(G3*N23/H3/(G3-2))</f>
        <v>6.854592198476709E-05</v>
      </c>
      <c r="P3" s="48">
        <f>SQRT(D23*N23/H3/(G3-2))</f>
        <v>0.0031470314072296296</v>
      </c>
    </row>
    <row r="4" spans="1:16" s="6" customFormat="1" ht="18">
      <c r="A4" s="6">
        <f>A3+1</f>
        <v>2</v>
      </c>
      <c r="B4" s="39">
        <v>4</v>
      </c>
      <c r="C4" s="40">
        <v>0.036000000000000004</v>
      </c>
      <c r="D4" s="41">
        <f>B4*B4</f>
        <v>16</v>
      </c>
      <c r="E4" s="41">
        <f>B4*C4</f>
        <v>0.14400000000000002</v>
      </c>
      <c r="F4" s="42">
        <f>C4*C4</f>
        <v>0.0012960000000000003</v>
      </c>
      <c r="G4" s="49"/>
      <c r="K4" s="41"/>
      <c r="M4" s="42">
        <f>$K$3*B4+$L$3</f>
        <v>0.027291193868199615</v>
      </c>
      <c r="N4" s="47">
        <f>(C4-M4)^2</f>
        <v>7.584330424128406E-05</v>
      </c>
      <c r="O4" s="5" t="s">
        <v>20</v>
      </c>
      <c r="P4" s="5" t="s">
        <v>21</v>
      </c>
    </row>
    <row r="5" spans="1:16" s="6" customFormat="1" ht="18">
      <c r="A5" s="6">
        <f>A4+1</f>
        <v>3</v>
      </c>
      <c r="B5" s="39">
        <v>11</v>
      </c>
      <c r="C5" s="40">
        <v>0.062</v>
      </c>
      <c r="D5" s="41">
        <f>B5*B5</f>
        <v>121</v>
      </c>
      <c r="E5" s="41">
        <f>B5*C5</f>
        <v>0.6819999999999999</v>
      </c>
      <c r="F5" s="42">
        <f>C5*C5</f>
        <v>0.0038439999999999998</v>
      </c>
      <c r="G5" s="49"/>
      <c r="M5" s="42">
        <f>$K$3*B5+$L$3</f>
        <v>0.060407556444222264</v>
      </c>
      <c r="N5" s="47">
        <f>(C5-M5)^2</f>
        <v>2.535876478338037E-06</v>
      </c>
      <c r="O5" s="50">
        <f>3*O3</f>
        <v>0.00020563776595430126</v>
      </c>
      <c r="P5" s="50">
        <f>3*P3</f>
        <v>0.009441094221688888</v>
      </c>
    </row>
    <row r="6" spans="1:14" s="6" customFormat="1" ht="18">
      <c r="A6" s="6">
        <f>A5+1</f>
        <v>4</v>
      </c>
      <c r="B6" s="39">
        <v>16</v>
      </c>
      <c r="C6" s="40">
        <v>0.088</v>
      </c>
      <c r="D6" s="41">
        <f>B6*B6</f>
        <v>256</v>
      </c>
      <c r="E6" s="41">
        <f>B6*C6</f>
        <v>1.408</v>
      </c>
      <c r="F6" s="42">
        <f>C6*C6</f>
        <v>0.007743999999999999</v>
      </c>
      <c r="G6" s="49"/>
      <c r="M6" s="42">
        <f>$K$3*B6+$L$3</f>
        <v>0.0840621011413813</v>
      </c>
      <c r="N6" s="47">
        <f>(C6-M6)^2</f>
        <v>1.5507047420710454E-05</v>
      </c>
    </row>
    <row r="7" spans="1:14" s="6" customFormat="1" ht="18">
      <c r="A7" s="6">
        <f>A6+1</f>
        <v>5</v>
      </c>
      <c r="B7" s="39">
        <v>19</v>
      </c>
      <c r="C7" s="40">
        <v>0.101</v>
      </c>
      <c r="D7" s="41">
        <f>B7*B7</f>
        <v>361</v>
      </c>
      <c r="E7" s="41">
        <f>B7*C7</f>
        <v>1.919</v>
      </c>
      <c r="F7" s="42">
        <f>C7*C7</f>
        <v>0.010201000000000002</v>
      </c>
      <c r="G7" s="49"/>
      <c r="M7" s="42">
        <f>$K$3*B7+$L$3</f>
        <v>0.09825482795967672</v>
      </c>
      <c r="N7" s="47">
        <f>(C7-M7)^2</f>
        <v>7.5359695309727374E-06</v>
      </c>
    </row>
    <row r="8" spans="1:14" s="6" customFormat="1" ht="18">
      <c r="A8" s="6">
        <f>A7+1</f>
        <v>6</v>
      </c>
      <c r="B8" s="39">
        <v>23</v>
      </c>
      <c r="C8" s="40">
        <v>0.114</v>
      </c>
      <c r="D8" s="41">
        <f>B8*B8</f>
        <v>529</v>
      </c>
      <c r="E8" s="41">
        <f>B8*C8</f>
        <v>2.622</v>
      </c>
      <c r="F8" s="42">
        <f>C8*C8</f>
        <v>0.012996</v>
      </c>
      <c r="G8" s="49"/>
      <c r="M8" s="42">
        <f>$K$3*B8+$L$3</f>
        <v>0.11717846371740395</v>
      </c>
      <c r="N8" s="47">
        <f>(C8-M8)^2</f>
        <v>1.0102631602853325E-05</v>
      </c>
    </row>
    <row r="9" spans="1:14" s="6" customFormat="1" ht="18">
      <c r="A9" s="6">
        <f>A8+1</f>
        <v>7</v>
      </c>
      <c r="B9" s="39">
        <v>33</v>
      </c>
      <c r="C9" s="40">
        <v>0.166</v>
      </c>
      <c r="D9" s="41">
        <f>B9*B9</f>
        <v>1089</v>
      </c>
      <c r="E9" s="41">
        <f>B9*C9</f>
        <v>5.478000000000001</v>
      </c>
      <c r="F9" s="42">
        <f>C9*C9</f>
        <v>0.027556000000000004</v>
      </c>
      <c r="G9" s="49"/>
      <c r="M9" s="42">
        <f>$K$3*B9+$L$3</f>
        <v>0.16448755311172203</v>
      </c>
      <c r="N9" s="47">
        <f>(C9-M9)^2</f>
        <v>2.287495589861743E-06</v>
      </c>
    </row>
    <row r="10" spans="1:14" s="6" customFormat="1" ht="18">
      <c r="A10" s="6">
        <f>A9+1</f>
        <v>8</v>
      </c>
      <c r="B10" s="39">
        <v>43</v>
      </c>
      <c r="C10" s="40">
        <v>0.1985</v>
      </c>
      <c r="D10" s="41">
        <f>B10*B10</f>
        <v>1849</v>
      </c>
      <c r="E10" s="41">
        <f>B10*C10</f>
        <v>8.5355</v>
      </c>
      <c r="F10" s="42">
        <f>C10*C10</f>
        <v>0.03940225000000001</v>
      </c>
      <c r="G10" s="49"/>
      <c r="M10" s="42">
        <f>$K$3*B10+$L$3</f>
        <v>0.2117966425060401</v>
      </c>
      <c r="N10" s="47">
        <f>(C10-M10)^2</f>
        <v>0.00017680070193343224</v>
      </c>
    </row>
    <row r="11" spans="1:14" s="6" customFormat="1" ht="18">
      <c r="A11" s="6">
        <f>A10+1</f>
        <v>9</v>
      </c>
      <c r="B11" s="39">
        <v>55</v>
      </c>
      <c r="C11" s="40">
        <v>0.2635</v>
      </c>
      <c r="D11" s="41">
        <f>B11*B11</f>
        <v>3025</v>
      </c>
      <c r="E11" s="41">
        <f>B11*C11</f>
        <v>14.492500000000001</v>
      </c>
      <c r="F11" s="42">
        <f>C11*C11</f>
        <v>0.06943225</v>
      </c>
      <c r="G11" s="49"/>
      <c r="M11" s="42">
        <f>$K$3*B11+$L$3</f>
        <v>0.2685675497792218</v>
      </c>
      <c r="N11" s="47">
        <f>(C11-M11)^2</f>
        <v>2.568006076489094E-05</v>
      </c>
    </row>
    <row r="12" spans="1:14" s="6" customFormat="1" ht="18">
      <c r="A12" s="6">
        <f>A11+1</f>
        <v>10</v>
      </c>
      <c r="B12" s="39">
        <v>59</v>
      </c>
      <c r="C12" s="40">
        <v>0.296</v>
      </c>
      <c r="D12" s="41">
        <f>B12*B12</f>
        <v>3481</v>
      </c>
      <c r="E12" s="41">
        <f>B12*C12</f>
        <v>17.464</v>
      </c>
      <c r="F12" s="42">
        <f>C12*C12</f>
        <v>0.08761599999999999</v>
      </c>
      <c r="G12" s="49"/>
      <c r="M12" s="42">
        <f>$K$3*B12+$L$3</f>
        <v>0.287491185536949</v>
      </c>
      <c r="N12" s="47">
        <f>(C12-M12)^2</f>
        <v>7.239992356662523E-05</v>
      </c>
    </row>
    <row r="13" spans="1:14" s="6" customFormat="1" ht="18">
      <c r="A13" s="6">
        <f>A12+1</f>
        <v>11</v>
      </c>
      <c r="B13" s="39">
        <v>67</v>
      </c>
      <c r="C13" s="40">
        <v>0.3285</v>
      </c>
      <c r="D13" s="41">
        <f>B13*B13</f>
        <v>4489</v>
      </c>
      <c r="E13" s="41">
        <f>B13*C13</f>
        <v>22.009500000000003</v>
      </c>
      <c r="F13" s="42">
        <f>C13*C13</f>
        <v>0.10791225000000002</v>
      </c>
      <c r="M13" s="42">
        <f>$K$3*B13+$L$3</f>
        <v>0.3253384570524035</v>
      </c>
      <c r="N13" s="47">
        <f>(C13-M13)^2</f>
        <v>9.995353809497283E-06</v>
      </c>
    </row>
    <row r="14" spans="1:14" s="6" customFormat="1" ht="18">
      <c r="A14" s="6">
        <f>A13+1</f>
        <v>12</v>
      </c>
      <c r="B14" s="39">
        <v>75</v>
      </c>
      <c r="C14" s="40">
        <v>0.361</v>
      </c>
      <c r="D14" s="41">
        <f>B14*B14</f>
        <v>5625</v>
      </c>
      <c r="E14" s="41">
        <f>B14*C14</f>
        <v>27.075</v>
      </c>
      <c r="F14" s="42">
        <f>C14*C14</f>
        <v>0.130321</v>
      </c>
      <c r="G14" s="49"/>
      <c r="M14" s="42">
        <f>$K$3*B14+$L$3</f>
        <v>0.36318572856785797</v>
      </c>
      <c r="N14" s="47">
        <f>(C14-M14)^2</f>
        <v>4.7774093723505E-06</v>
      </c>
    </row>
    <row r="15" spans="1:14" s="6" customFormat="1" ht="18">
      <c r="A15" s="6">
        <f>A14+1</f>
        <v>13</v>
      </c>
      <c r="B15" s="39">
        <v>81</v>
      </c>
      <c r="C15" s="40">
        <v>0.3935</v>
      </c>
      <c r="D15" s="41">
        <f>B15*B15</f>
        <v>6561</v>
      </c>
      <c r="E15" s="41">
        <f>B15*C15</f>
        <v>31.8735</v>
      </c>
      <c r="F15" s="42">
        <f>C15*C15</f>
        <v>0.15484225000000001</v>
      </c>
      <c r="G15" s="49"/>
      <c r="M15" s="42">
        <f>$K$3*B15+$L$3</f>
        <v>0.3915711822044488</v>
      </c>
      <c r="N15" s="47">
        <f>(C15-M15)^2</f>
        <v>3.72033808843502E-06</v>
      </c>
    </row>
    <row r="16" spans="1:14" s="6" customFormat="1" ht="17.25">
      <c r="A16" s="6">
        <f>A15+1</f>
        <v>14</v>
      </c>
      <c r="B16" s="51"/>
      <c r="C16" s="51"/>
      <c r="D16" s="41"/>
      <c r="E16" s="41"/>
      <c r="F16" s="42"/>
      <c r="G16" s="49"/>
      <c r="M16" s="42"/>
      <c r="N16" s="47"/>
    </row>
    <row r="17" spans="1:14" s="6" customFormat="1" ht="17.25">
      <c r="A17" s="6">
        <f>A16+1</f>
        <v>15</v>
      </c>
      <c r="B17" s="51"/>
      <c r="C17" s="51"/>
      <c r="D17" s="41"/>
      <c r="E17" s="41"/>
      <c r="F17" s="42"/>
      <c r="G17" s="49"/>
      <c r="M17" s="42"/>
      <c r="N17" s="47"/>
    </row>
    <row r="18" spans="1:14" s="6" customFormat="1" ht="17.25">
      <c r="A18" s="6">
        <f>A17+1</f>
        <v>16</v>
      </c>
      <c r="B18" s="51"/>
      <c r="C18" s="51"/>
      <c r="D18" s="41"/>
      <c r="E18" s="41"/>
      <c r="F18" s="42"/>
      <c r="G18" s="49"/>
      <c r="M18" s="42"/>
      <c r="N18" s="47"/>
    </row>
    <row r="19" spans="1:14" s="6" customFormat="1" ht="17.25">
      <c r="A19" s="6">
        <f>A18+1</f>
        <v>17</v>
      </c>
      <c r="B19" s="51"/>
      <c r="C19" s="51"/>
      <c r="D19" s="41"/>
      <c r="E19" s="41"/>
      <c r="F19" s="42"/>
      <c r="G19" s="52" t="s">
        <v>29</v>
      </c>
      <c r="H19" s="52"/>
      <c r="I19" s="52"/>
      <c r="J19" s="52"/>
      <c r="K19" s="52"/>
      <c r="L19" s="52"/>
      <c r="M19" s="42"/>
      <c r="N19" s="47"/>
    </row>
    <row r="20" spans="1:14" s="6" customFormat="1" ht="17.25">
      <c r="A20" s="6">
        <f>A19+1</f>
        <v>18</v>
      </c>
      <c r="B20" s="51"/>
      <c r="C20" s="51"/>
      <c r="D20" s="41"/>
      <c r="E20" s="41"/>
      <c r="F20" s="42"/>
      <c r="G20" s="52"/>
      <c r="H20" s="52"/>
      <c r="I20" s="52"/>
      <c r="J20" s="52"/>
      <c r="K20" s="52"/>
      <c r="L20" s="52"/>
      <c r="M20" s="42"/>
      <c r="N20" s="53"/>
    </row>
    <row r="21" spans="1:14" s="6" customFormat="1" ht="17.25">
      <c r="A21" s="6">
        <f>A20+1</f>
        <v>19</v>
      </c>
      <c r="B21" s="51"/>
      <c r="C21" s="51"/>
      <c r="D21" s="41"/>
      <c r="E21" s="41"/>
      <c r="F21" s="42"/>
      <c r="G21" s="49"/>
      <c r="M21" s="42"/>
      <c r="N21" s="47"/>
    </row>
    <row r="22" spans="1:14" s="6" customFormat="1" ht="17.25">
      <c r="A22" s="6">
        <f>A21+1</f>
        <v>20</v>
      </c>
      <c r="B22" s="51"/>
      <c r="C22" s="51"/>
      <c r="D22" s="41"/>
      <c r="E22" s="41"/>
      <c r="F22" s="42"/>
      <c r="G22" s="49"/>
      <c r="M22" s="42"/>
      <c r="N22" s="47"/>
    </row>
    <row r="23" spans="1:16" s="38" customFormat="1" ht="16.5">
      <c r="A23" s="54"/>
      <c r="B23" s="55">
        <f>SUM(B3:B22)</f>
        <v>486</v>
      </c>
      <c r="C23" s="55">
        <f>SUM(C3:C22)</f>
        <v>2.4080000000000004</v>
      </c>
      <c r="D23" s="56">
        <f>SUM(D3:D22)</f>
        <v>27402</v>
      </c>
      <c r="E23" s="57">
        <f>SUM(E3:E22)</f>
        <v>133.703</v>
      </c>
      <c r="F23" s="58">
        <f>SUM(F3:F22)</f>
        <v>0.6531629999999999</v>
      </c>
      <c r="G23" s="59"/>
      <c r="H23" s="54"/>
      <c r="I23" s="60" t="s">
        <v>22</v>
      </c>
      <c r="J23" s="61" t="s">
        <v>23</v>
      </c>
      <c r="K23" s="62" t="s">
        <v>24</v>
      </c>
      <c r="L23" s="54"/>
      <c r="M23" s="54"/>
      <c r="N23" s="63">
        <f>SUM(N3:N22)</f>
        <v>0.0004772021411313838</v>
      </c>
      <c r="O23" s="54"/>
      <c r="P23" s="54"/>
    </row>
  </sheetData>
  <sheetProtection selectLockedCells="1" selectUnlockedCells="1"/>
  <mergeCells count="1">
    <mergeCell ref="G19:L20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2012-03-09T13:28:42Z</cp:lastPrinted>
  <dcterms:created xsi:type="dcterms:W3CDTF">2012-03-09T13:10:51Z</dcterms:created>
  <dcterms:modified xsi:type="dcterms:W3CDTF">2014-10-24T14:16:28Z</dcterms:modified>
  <cp:category/>
  <cp:version/>
  <cp:contentType/>
  <cp:contentStatus/>
  <cp:revision>21</cp:revision>
</cp:coreProperties>
</file>